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https://d.docs.live.net/9e712a488b6eedb1/"/>
    </mc:Choice>
  </mc:AlternateContent>
  <xr:revisionPtr revIDLastSave="0" documentId="8_{026308C0-6FFE-E640-A7CA-A916AACA97B8}" xr6:coauthVersionLast="47" xr6:coauthVersionMax="47" xr10:uidLastSave="{00000000-0000-0000-0000-000000000000}"/>
  <workbookProtection workbookAlgorithmName="SHA-512" workbookHashValue="Bb9skDB4qvKzReHi6tdEg6130yRHVtGC3uZvc6BalRyS9IZFizqqH5DztEReC8GYRd0i4nabjrJInlnG5fU7yQ==" workbookSaltValue="1zJ1YMqvBdNEyGbvVELFSA==" workbookSpinCount="100000" lockStructure="1"/>
  <bookViews>
    <workbookView xWindow="-108" yWindow="-108" windowWidth="23256" windowHeight="12456" activeTab="5" xr2:uid="{9BC95D1F-AEDB-45E0-9F0C-30003EBC186E}"/>
  </bookViews>
  <sheets>
    <sheet name="Match Sheet" sheetId="1" r:id="rId1"/>
    <sheet name="Sheet1" sheetId="3" state="hidden" r:id="rId2"/>
    <sheet name="Instructions" sheetId="4" r:id="rId3"/>
    <sheet name="Calculate a Course Handicap" sheetId="5" r:id="rId4"/>
    <sheet name="Calculate a Mixed Tee 4BBB PH" sheetId="6" r:id="rId5"/>
    <sheet name="Guidance on win, loss or half" sheetId="2" r:id="rId6"/>
  </sheets>
  <definedNames>
    <definedName name="OLE_LINK1" localSheetId="2">Instructions!$B$1</definedName>
    <definedName name="_xlnm.Print_Area" localSheetId="0">'Match Sheet'!$A$1:$Q$30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 l="1"/>
  <c r="O29" i="1"/>
  <c r="O27" i="1"/>
  <c r="O26" i="1"/>
  <c r="O24" i="1"/>
  <c r="O23" i="1"/>
  <c r="O21" i="1"/>
  <c r="O20" i="1"/>
  <c r="O18" i="1"/>
  <c r="O17" i="1"/>
  <c r="F30" i="1"/>
  <c r="F29" i="1"/>
  <c r="F27" i="1"/>
  <c r="F26" i="1"/>
  <c r="F24" i="1"/>
  <c r="F23" i="1"/>
  <c r="F21" i="1"/>
  <c r="F20" i="1"/>
  <c r="F18" i="1"/>
  <c r="F17" i="1"/>
  <c r="E18" i="1"/>
  <c r="G18" i="1"/>
  <c r="E17" i="1"/>
  <c r="G17" i="1"/>
  <c r="E29" i="1"/>
  <c r="G29" i="1"/>
  <c r="N21" i="1"/>
  <c r="N20" i="1"/>
  <c r="P20" i="1"/>
  <c r="N24" i="1"/>
  <c r="N23" i="1"/>
  <c r="P23" i="1"/>
  <c r="N27" i="1"/>
  <c r="P27" i="1"/>
  <c r="N26" i="1"/>
  <c r="P26" i="1"/>
  <c r="N30" i="1"/>
  <c r="P30" i="1"/>
  <c r="N29" i="1"/>
  <c r="P29" i="1"/>
  <c r="E30" i="1"/>
  <c r="E27" i="1"/>
  <c r="G27" i="1"/>
  <c r="E26" i="1"/>
  <c r="E24" i="1"/>
  <c r="E23" i="1"/>
  <c r="E21" i="1"/>
  <c r="G21" i="1"/>
  <c r="E20" i="1"/>
  <c r="G20" i="1"/>
  <c r="N18" i="1"/>
  <c r="P18" i="1"/>
  <c r="N17" i="1"/>
  <c r="P17" i="1"/>
  <c r="G23" i="1"/>
  <c r="P24" i="1"/>
  <c r="P21" i="1"/>
  <c r="G24" i="1"/>
  <c r="G26" i="1"/>
  <c r="G30" i="1"/>
  <c r="Q23" i="1"/>
  <c r="P22" i="1"/>
  <c r="Q24" i="1"/>
  <c r="H24" i="1"/>
  <c r="H27" i="1"/>
  <c r="H29" i="1"/>
  <c r="Q21" i="1"/>
  <c r="Q30" i="1"/>
  <c r="P19" i="1"/>
  <c r="Q20" i="1"/>
  <c r="Q29" i="1"/>
  <c r="P28" i="1"/>
  <c r="H20" i="1"/>
  <c r="H21" i="1"/>
  <c r="Q26" i="1"/>
  <c r="Q27" i="1"/>
  <c r="P25" i="1"/>
  <c r="H30" i="1"/>
  <c r="H26" i="1"/>
  <c r="H23" i="1"/>
  <c r="P16" i="1"/>
  <c r="H18" i="1"/>
  <c r="H17" i="1"/>
  <c r="Q18" i="1"/>
  <c r="Q17" i="1"/>
</calcChain>
</file>

<file path=xl/sharedStrings.xml><?xml version="1.0" encoding="utf-8"?>
<sst xmlns="http://schemas.openxmlformats.org/spreadsheetml/2006/main" count="57" uniqueCount="38">
  <si>
    <t>Location</t>
  </si>
  <si>
    <t>Slope</t>
  </si>
  <si>
    <t>Hcp Allowance</t>
  </si>
  <si>
    <t>Name</t>
  </si>
  <si>
    <t>Hcp Index</t>
  </si>
  <si>
    <t>Shots Received</t>
  </si>
  <si>
    <t>Match 1</t>
  </si>
  <si>
    <t>Player 1</t>
  </si>
  <si>
    <t>Player 2</t>
  </si>
  <si>
    <t>Match 2</t>
  </si>
  <si>
    <t>Player 3</t>
  </si>
  <si>
    <t>Player 4</t>
  </si>
  <si>
    <t>Match 3</t>
  </si>
  <si>
    <t>Player 5</t>
  </si>
  <si>
    <t>Player 6</t>
  </si>
  <si>
    <t>Match 4</t>
  </si>
  <si>
    <t>Player 7</t>
  </si>
  <si>
    <t>Player 8</t>
  </si>
  <si>
    <t>Match 5</t>
  </si>
  <si>
    <t>Player 9</t>
  </si>
  <si>
    <t>Player10</t>
  </si>
  <si>
    <t>Course Rating</t>
  </si>
  <si>
    <t>Par</t>
  </si>
  <si>
    <t>Tee</t>
  </si>
  <si>
    <t>Rear</t>
  </si>
  <si>
    <t>Forward</t>
  </si>
  <si>
    <t>Playing Tee</t>
  </si>
  <si>
    <t>Course Handicap</t>
  </si>
  <si>
    <t>Happy Valley</t>
  </si>
  <si>
    <t>Determining win/loss of hole when using different pars/stroke indexes</t>
  </si>
  <si>
    <t>Minimum Hcp Index</t>
  </si>
  <si>
    <t>Maximum Hcp Index</t>
  </si>
  <si>
    <t>PAR
Adustment</t>
  </si>
  <si>
    <t>Playing
Handicap</t>
  </si>
  <si>
    <t>The above is an extract of the WHS Rules of Handicapping</t>
  </si>
  <si>
    <t>The Player receiving shots does so from the SI of the course their playing hcp is calculated from</t>
  </si>
  <si>
    <t>To determine the outcome of each hole (win/loss/half) when using different sets of tees and stroke indexes, it is important to note that each competitor’s score is made relative to the stroke index on the card from the hole they are playing.</t>
  </si>
  <si>
    <t>For example, the third hole is stroke index 1 from the Red tees. Morag (strokes received = 3) takes four shots to complete the hole from the Red tee, which is a nett score of 3 as she receives a stroke here. The third hole is stroke index 15  from the Yellow tees. John (strokes received = 7) takes five shots to complete the hole from the Yellow tee, which is a nett 5 as he does not receive a stroke here. Therefore, Morag wins the hole.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</si>
</sst>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_-;\-* #,##0.0_-;_-* &quot;-&quot;??_-;_-@_-"/>
    <numFmt numFmtId="166" formatCode="0.0"/>
  </numFmts>
  <fonts count="7" x14ac:knownFonts="1">
    <font>
      <sz val="11"/>
      <color theme="1"/>
      <name val="Calibri"/>
      <family val="2"/>
      <scheme val="minor"/>
    </font>
    <font>
      <sz val="11"/>
      <color theme="1"/>
      <name val="Calibri"/>
      <family val="2"/>
      <scheme val="minor"/>
    </font>
    <font>
      <sz val="12"/>
      <color theme="1"/>
      <name val="Calibri"/>
      <family val="2"/>
      <scheme val="minor"/>
    </font>
    <font>
      <i/>
      <sz val="12"/>
      <color theme="1"/>
      <name val="Calibri"/>
      <family val="2"/>
      <scheme val="minor"/>
    </font>
    <font>
      <sz val="12"/>
      <color theme="0"/>
      <name val="Calibri"/>
      <family val="2"/>
      <scheme val="minor"/>
    </font>
    <font>
      <b/>
      <u/>
      <sz val="12"/>
      <color theme="1"/>
      <name val="Calibri"/>
      <family val="2"/>
      <scheme val="minor"/>
    </font>
    <font>
      <strike/>
      <sz val="12"/>
      <color theme="1"/>
      <name val="Calibri"/>
      <family val="2"/>
      <scheme val="minor"/>
    </font>
  </fonts>
  <fills count="3">
    <fill>
      <patternFill patternType="none"/>
    </fill>
    <fill>
      <patternFill patternType="gray125"/>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4">
    <xf numFmtId="0" fontId="0" fillId="0" borderId="0" xfId="0"/>
    <xf numFmtId="0" fontId="2" fillId="0" borderId="0" xfId="0" applyFont="1"/>
    <xf numFmtId="9" fontId="2" fillId="0" borderId="0" xfId="0" applyNumberFormat="1" applyFont="1"/>
    <xf numFmtId="0" fontId="3" fillId="0" borderId="0" xfId="0" applyFont="1"/>
    <xf numFmtId="0" fontId="2" fillId="0" borderId="1" xfId="0" applyFont="1" applyBorder="1" applyAlignment="1">
      <alignment horizontal="center" vertical="top" wrapText="1"/>
    </xf>
    <xf numFmtId="0" fontId="2" fillId="0" borderId="0" xfId="0" applyFont="1" applyAlignment="1">
      <alignment horizontal="center" vertical="top" wrapText="1"/>
    </xf>
    <xf numFmtId="165" fontId="2" fillId="0" borderId="0" xfId="1" applyNumberFormat="1" applyFont="1"/>
    <xf numFmtId="0" fontId="4" fillId="0" borderId="0" xfId="0" applyFont="1"/>
    <xf numFmtId="0" fontId="5" fillId="0" borderId="0" xfId="0" applyFont="1"/>
    <xf numFmtId="0" fontId="2" fillId="0" borderId="1" xfId="0" applyFont="1" applyBorder="1"/>
    <xf numFmtId="166" fontId="2" fillId="0" borderId="0" xfId="1" applyNumberFormat="1" applyFont="1"/>
    <xf numFmtId="166" fontId="2" fillId="0" borderId="0" xfId="0" applyNumberFormat="1" applyFont="1"/>
    <xf numFmtId="0" fontId="6" fillId="0" borderId="0" xfId="0" applyFont="1"/>
    <xf numFmtId="165" fontId="6" fillId="0" borderId="0" xfId="1" applyNumberFormat="1" applyFont="1" applyBorder="1"/>
    <xf numFmtId="0" fontId="2" fillId="0" borderId="0" xfId="0" applyFont="1" applyAlignment="1">
      <alignment horizontal="center" wrapText="1"/>
    </xf>
    <xf numFmtId="0" fontId="2" fillId="2" borderId="0" xfId="0" applyFont="1" applyFill="1" applyProtection="1">
      <protection locked="0"/>
    </xf>
    <xf numFmtId="0" fontId="2" fillId="0" borderId="0" xfId="0" applyFont="1" applyProtection="1">
      <protection locked="0"/>
    </xf>
    <xf numFmtId="0" fontId="0" fillId="0" borderId="1" xfId="0" applyBorder="1"/>
    <xf numFmtId="1" fontId="0" fillId="0" borderId="1" xfId="0" applyNumberFormat="1" applyBorder="1"/>
    <xf numFmtId="0" fontId="2" fillId="2" borderId="1" xfId="0" applyFont="1" applyFill="1" applyBorder="1" applyProtection="1">
      <protection locked="0"/>
    </xf>
    <xf numFmtId="166" fontId="2" fillId="2" borderId="1" xfId="0" applyNumberFormat="1" applyFont="1" applyFill="1" applyBorder="1" applyProtection="1">
      <protection locked="0"/>
    </xf>
    <xf numFmtId="0" fontId="2" fillId="2" borderId="1" xfId="0" applyFont="1" applyFill="1" applyBorder="1" applyAlignment="1" applyProtection="1">
      <alignment horizontal="center" vertical="top" wrapText="1"/>
      <protection locked="0"/>
    </xf>
    <xf numFmtId="0" fontId="2" fillId="0" borderId="0" xfId="0" applyFont="1" applyAlignment="1">
      <alignment horizontal="center" wrapText="1"/>
    </xf>
    <xf numFmtId="0" fontId="0" fillId="0" borderId="0" xfId="0" applyAlignment="1">
      <alignment horizontal="center" wrapText="1"/>
    </xf>
  </cellXfs>
  <cellStyles count="2">
    <cellStyle name="Comma"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0</xdr:rowOff>
    </xdr:from>
    <xdr:to>
      <xdr:col>10</xdr:col>
      <xdr:colOff>1517526</xdr:colOff>
      <xdr:row>5</xdr:row>
      <xdr:rowOff>176306</xdr:rowOff>
    </xdr:to>
    <xdr:sp macro="" textlink="">
      <xdr:nvSpPr>
        <xdr:cNvPr id="3" name="TextBox 2">
          <a:extLst>
            <a:ext uri="{FF2B5EF4-FFF2-40B4-BE49-F238E27FC236}">
              <a16:creationId xmlns:a16="http://schemas.microsoft.com/office/drawing/2014/main" id="{9B1D53DB-7A6E-43A1-AC85-9907EC5A134F}"/>
            </a:ext>
          </a:extLst>
        </xdr:cNvPr>
        <xdr:cNvSpPr txBox="1"/>
      </xdr:nvSpPr>
      <xdr:spPr>
        <a:xfrm>
          <a:off x="5038165" y="197224"/>
          <a:ext cx="6358467" cy="9652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u="sng"/>
            <a:t>Dartmoor League Mixed Tee 4BBB</a:t>
          </a:r>
          <a:r>
            <a:rPr lang="en-GB" sz="1400" b="1" u="sng" baseline="0"/>
            <a:t> Matchplay Calculator</a:t>
          </a:r>
        </a:p>
        <a:p>
          <a:pPr algn="ctr"/>
          <a:endParaRPr lang="en-GB" sz="1400" b="1" u="sng" baseline="0"/>
        </a:p>
        <a:p>
          <a:pPr algn="l"/>
          <a:r>
            <a:rPr lang="en-GB" sz="1000" b="1" i="1" u="sng"/>
            <a:t>Friendly Golf Competition in Devon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243840</xdr:colOff>
      <xdr:row>48</xdr:row>
      <xdr:rowOff>45720</xdr:rowOff>
    </xdr:to>
    <xdr:pic>
      <xdr:nvPicPr>
        <xdr:cNvPr id="4" name="Picture 3">
          <a:extLst>
            <a:ext uri="{FF2B5EF4-FFF2-40B4-BE49-F238E27FC236}">
              <a16:creationId xmlns:a16="http://schemas.microsoft.com/office/drawing/2014/main" id="{2E25ADFF-AC63-1188-C743-243C7164FA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30240" cy="882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573277</xdr:colOff>
      <xdr:row>29</xdr:row>
      <xdr:rowOff>7620</xdr:rowOff>
    </xdr:to>
    <xdr:pic>
      <xdr:nvPicPr>
        <xdr:cNvPr id="2" name="Picture 1">
          <a:extLst>
            <a:ext uri="{FF2B5EF4-FFF2-40B4-BE49-F238E27FC236}">
              <a16:creationId xmlns:a16="http://schemas.microsoft.com/office/drawing/2014/main" id="{53142DE9-C57A-4FE0-9D55-06D35746F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07677" cy="531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511060</xdr:colOff>
      <xdr:row>14</xdr:row>
      <xdr:rowOff>84049</xdr:rowOff>
    </xdr:to>
    <xdr:pic>
      <xdr:nvPicPr>
        <xdr:cNvPr id="2" name="Picture 1">
          <a:extLst>
            <a:ext uri="{FF2B5EF4-FFF2-40B4-BE49-F238E27FC236}">
              <a16:creationId xmlns:a16="http://schemas.microsoft.com/office/drawing/2014/main" id="{AF373A01-E63F-01C6-9532-84FCFFA0F540}"/>
            </a:ext>
          </a:extLst>
        </xdr:cNvPr>
        <xdr:cNvPicPr>
          <a:picLocks noChangeAspect="1"/>
        </xdr:cNvPicPr>
      </xdr:nvPicPr>
      <xdr:blipFill>
        <a:blip xmlns:r="http://schemas.openxmlformats.org/officeDocument/2006/relationships" r:embed="rId1"/>
        <a:stretch>
          <a:fillRect/>
        </a:stretch>
      </xdr:blipFill>
      <xdr:spPr>
        <a:xfrm>
          <a:off x="0" y="0"/>
          <a:ext cx="5997460" cy="26443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07D7F-D652-47D7-9C82-AB35627701EE}">
  <sheetPr>
    <pageSetUpPr fitToPage="1"/>
  </sheetPr>
  <dimension ref="A3:Q36"/>
  <sheetViews>
    <sheetView topLeftCell="D20" zoomScale="85" zoomScaleNormal="85" workbookViewId="0">
      <selection activeCell="L18" sqref="L18"/>
    </sheetView>
  </sheetViews>
  <sheetFormatPr defaultColWidth="9.14453125" defaultRowHeight="15" x14ac:dyDescent="0.2"/>
  <cols>
    <col min="1" max="1" width="14.9296875" style="1" bestFit="1" customWidth="1"/>
    <col min="2" max="2" width="25.69140625" style="1" customWidth="1"/>
    <col min="3" max="3" width="9.14453125" style="1"/>
    <col min="4" max="8" width="11.8359375" style="1" customWidth="1"/>
    <col min="9" max="9" width="9.14453125" style="1"/>
    <col min="10" max="10" width="13.85546875" style="1" customWidth="1"/>
    <col min="11" max="11" width="25.69140625" style="1" customWidth="1"/>
    <col min="12" max="12" width="9.14453125" style="1"/>
    <col min="13" max="17" width="11.8359375" style="1" customWidth="1"/>
    <col min="18" max="16384" width="9.14453125" style="1"/>
  </cols>
  <sheetData>
    <row r="3" spans="1:17" x14ac:dyDescent="0.2">
      <c r="A3" s="1" t="s">
        <v>0</v>
      </c>
      <c r="B3" s="15"/>
    </row>
    <row r="5" spans="1:17" x14ac:dyDescent="0.2">
      <c r="A5" s="1" t="s">
        <v>23</v>
      </c>
      <c r="B5" s="1" t="s">
        <v>24</v>
      </c>
      <c r="C5" s="1" t="s">
        <v>25</v>
      </c>
    </row>
    <row r="7" spans="1:17" x14ac:dyDescent="0.2">
      <c r="A7" s="1" t="s">
        <v>1</v>
      </c>
      <c r="B7" s="15"/>
      <c r="C7" s="15"/>
    </row>
    <row r="8" spans="1:17" x14ac:dyDescent="0.2">
      <c r="E8" s="22" t="s">
        <v>35</v>
      </c>
      <c r="F8" s="22"/>
      <c r="G8" s="14"/>
    </row>
    <row r="9" spans="1:17" x14ac:dyDescent="0.2">
      <c r="A9" s="1" t="s">
        <v>21</v>
      </c>
      <c r="B9" s="15"/>
      <c r="C9" s="15"/>
      <c r="E9" s="22"/>
      <c r="F9" s="22"/>
      <c r="G9" s="14"/>
      <c r="K9" t="s">
        <v>30</v>
      </c>
      <c r="L9">
        <v>5.5</v>
      </c>
    </row>
    <row r="10" spans="1:17" x14ac:dyDescent="0.2">
      <c r="B10" s="16"/>
      <c r="C10" s="16"/>
      <c r="E10" s="22"/>
      <c r="F10" s="22"/>
      <c r="G10" s="14"/>
      <c r="K10"/>
      <c r="L10"/>
    </row>
    <row r="11" spans="1:17" x14ac:dyDescent="0.2">
      <c r="A11" s="1" t="s">
        <v>22</v>
      </c>
      <c r="B11" s="15"/>
      <c r="C11" s="15"/>
      <c r="E11" s="22"/>
      <c r="F11" s="22"/>
      <c r="G11" s="14"/>
      <c r="K11" t="s">
        <v>31</v>
      </c>
      <c r="L11">
        <v>16.100000000000001</v>
      </c>
    </row>
    <row r="12" spans="1:17" x14ac:dyDescent="0.2">
      <c r="B12" s="2"/>
      <c r="E12" s="22"/>
      <c r="F12" s="22"/>
      <c r="G12" s="14"/>
      <c r="H12" s="14"/>
    </row>
    <row r="13" spans="1:17" x14ac:dyDescent="0.2">
      <c r="A13" s="1" t="s">
        <v>2</v>
      </c>
      <c r="B13" s="2">
        <v>0.9</v>
      </c>
      <c r="C13" s="3"/>
      <c r="F13" s="14"/>
      <c r="G13" s="14"/>
      <c r="H13" s="14"/>
    </row>
    <row r="14" spans="1:17" s="3" customFormat="1" x14ac:dyDescent="0.2"/>
    <row r="15" spans="1:17" s="5" customFormat="1" ht="35.25" customHeight="1" x14ac:dyDescent="0.2">
      <c r="A15" s="21"/>
      <c r="B15" s="4" t="s">
        <v>3</v>
      </c>
      <c r="C15" s="4" t="s">
        <v>4</v>
      </c>
      <c r="D15" s="4" t="s">
        <v>26</v>
      </c>
      <c r="E15" s="4" t="s">
        <v>27</v>
      </c>
      <c r="F15" s="4" t="s">
        <v>32</v>
      </c>
      <c r="G15" s="4" t="s">
        <v>33</v>
      </c>
      <c r="H15" s="4" t="s">
        <v>5</v>
      </c>
      <c r="J15" s="21"/>
      <c r="K15" s="4" t="s">
        <v>3</v>
      </c>
      <c r="L15" s="4" t="s">
        <v>4</v>
      </c>
      <c r="M15" s="4" t="s">
        <v>26</v>
      </c>
      <c r="N15" s="4" t="s">
        <v>27</v>
      </c>
      <c r="O15" s="4" t="s">
        <v>32</v>
      </c>
      <c r="P15" s="4" t="s">
        <v>33</v>
      </c>
      <c r="Q15" s="4" t="s">
        <v>5</v>
      </c>
    </row>
    <row r="16" spans="1:17" x14ac:dyDescent="0.2">
      <c r="C16" s="6"/>
      <c r="D16" s="6"/>
      <c r="E16" s="6"/>
      <c r="F16" s="6"/>
      <c r="G16" s="6"/>
      <c r="I16" s="8" t="s">
        <v>6</v>
      </c>
      <c r="L16" s="6"/>
      <c r="M16" s="6"/>
      <c r="N16" s="6"/>
      <c r="O16" s="6"/>
      <c r="P16" s="7">
        <f>SUM(P17:P18)</f>
        <v>0</v>
      </c>
    </row>
    <row r="17" spans="1:17" ht="35.25" customHeight="1" x14ac:dyDescent="0.2">
      <c r="A17" s="9" t="s">
        <v>7</v>
      </c>
      <c r="B17" s="19"/>
      <c r="C17" s="20"/>
      <c r="D17" s="19"/>
      <c r="E17" s="17">
        <f>ROUND(IF(D17=$B$5,((IF(C17&lt;$L$9,0,IF(C17&gt;$L$11,$L$11,C17))/113)*$B$7)+($B$9-$B$11),((IF(C17&lt;$L$9,0,IF(C17&gt;$L$11,$L$11,C17))/113)*$C$7)+($C$9-$C$11)),0)</f>
        <v>0</v>
      </c>
      <c r="F17" s="9">
        <f>IF(D17=$C$5,$C$11-$B$11,0)</f>
        <v>0</v>
      </c>
      <c r="G17" s="9">
        <f>ROUND(E17+F17,0)</f>
        <v>0</v>
      </c>
      <c r="H17" s="18">
        <f>ROUND((G17-(MIN($G$17,$P$17,$G$18,$P$18)))*$B$13,0)</f>
        <v>0</v>
      </c>
      <c r="J17" s="9" t="s">
        <v>7</v>
      </c>
      <c r="K17" s="19"/>
      <c r="L17" s="20"/>
      <c r="M17" s="19"/>
      <c r="N17" s="17">
        <f>ROUND(IF(M17=$B$5,((IF(L17&lt;$L$9,0,IF(L17&gt;$L$11,$L$11,L17))/113)*$B$7)+($B$9-$B$11),((IF(L17&lt;$L$9,0,IF(L17&gt;$L$11,$L$11,L17))/113)*$C$7)+($C$9-$C$11)),0)</f>
        <v>0</v>
      </c>
      <c r="O17" s="9">
        <f>IF(M17=$C$5,$C$11-$B$11,0)</f>
        <v>0</v>
      </c>
      <c r="P17" s="9">
        <f>ROUND(N17+O17,0)</f>
        <v>0</v>
      </c>
      <c r="Q17" s="18">
        <f>ROUND((P17-(MIN($G$17,$P$17,$G$18,$P$18)))*$B$13,0)</f>
        <v>0</v>
      </c>
    </row>
    <row r="18" spans="1:17" ht="35.25" customHeight="1" x14ac:dyDescent="0.2">
      <c r="A18" s="9" t="s">
        <v>8</v>
      </c>
      <c r="B18" s="19"/>
      <c r="C18" s="20"/>
      <c r="D18" s="19"/>
      <c r="E18" s="17">
        <f>ROUND(IF(D18=$B$5,((IF(C18&lt;$L$9,0,IF(C18&gt;$L$11,$L$11,C18))/113)*$B$7)+($B$9-$B$11),((IF(C18&lt;$L$9,0,IF(C18&gt;$L$11,$L$11,C18))/113)*$C$7)+($C$9-$C$11)),0)</f>
        <v>0</v>
      </c>
      <c r="F18" s="9">
        <f>IF(D18=$C$5,$C$11-$B$11,0)</f>
        <v>0</v>
      </c>
      <c r="G18" s="9">
        <f>ROUND(E18+F18,0)</f>
        <v>0</v>
      </c>
      <c r="H18" s="18">
        <f>ROUND((G18-(MIN($G$17,$P$17,$G$18,$P$18)))*$B$13,0)</f>
        <v>0</v>
      </c>
      <c r="J18" s="9" t="s">
        <v>8</v>
      </c>
      <c r="K18" s="19"/>
      <c r="L18" s="20"/>
      <c r="M18" s="19"/>
      <c r="N18" s="17">
        <f>ROUND(IF(M18=$B$5,((IF(L18&lt;$L$9,0,IF(L18&gt;$L$11,$L$11,L18))/113)*$B$7)+($B$9-$B$11),((IF(L18&lt;$L$9,0,IF(L18&gt;$L$11,$L$11,L18))/113)*$C$7)+($C$9-$C$11)),0)</f>
        <v>0</v>
      </c>
      <c r="O18" s="9">
        <f>IF(M18=$C$5,$C$11-$B$11,0)</f>
        <v>0</v>
      </c>
      <c r="P18" s="9">
        <f>ROUND(N18+O18,0)</f>
        <v>0</v>
      </c>
      <c r="Q18" s="18">
        <f>ROUND((P18-(MIN($G$17,$P$17,$G$18,$P$18)))*$B$13,0)</f>
        <v>0</v>
      </c>
    </row>
    <row r="19" spans="1:17" ht="35.25" customHeight="1" x14ac:dyDescent="0.2">
      <c r="C19" s="10"/>
      <c r="D19" s="6"/>
      <c r="E19" s="6"/>
      <c r="F19" s="6"/>
      <c r="G19" s="6"/>
      <c r="I19" s="8" t="s">
        <v>9</v>
      </c>
      <c r="L19" s="10"/>
      <c r="M19" s="6"/>
      <c r="N19" s="6"/>
      <c r="O19" s="6"/>
      <c r="P19" s="7">
        <f>SUM(P20:P21)</f>
        <v>0</v>
      </c>
    </row>
    <row r="20" spans="1:17" ht="35.25" customHeight="1" x14ac:dyDescent="0.2">
      <c r="A20" s="9" t="s">
        <v>10</v>
      </c>
      <c r="B20" s="19"/>
      <c r="C20" s="20"/>
      <c r="D20" s="19"/>
      <c r="E20" s="17">
        <f>ROUND(IF(D20=$B$5,((IF(C20&lt;$L$9,0,IF(C20&gt;$L$11,$L$11,C20))/113)*$B$7)+($B$9-$B$11),((IF(C20&lt;$L$9,0,IF(C20&gt;$L$11,$L$11,C20))/113)*$C$7)+($C$9-$C$11)),0)</f>
        <v>0</v>
      </c>
      <c r="F20" s="9">
        <f>IF(D20=$C$5,$C$11-$B$11,0)</f>
        <v>0</v>
      </c>
      <c r="G20" s="9">
        <f>ROUND(E20+F20,0)</f>
        <v>0</v>
      </c>
      <c r="H20" s="18">
        <f>ROUND((G20-(MIN($G$20,$P$20,$G$21,$P$21)))*$B$13,0)</f>
        <v>0</v>
      </c>
      <c r="J20" s="9" t="s">
        <v>10</v>
      </c>
      <c r="K20" s="19"/>
      <c r="L20" s="20"/>
      <c r="M20" s="19"/>
      <c r="N20" s="17">
        <f>ROUND(IF(M20=$B$5,((IF(L20&lt;$L$9,0,IF(L20&gt;$L$11,$L$11,L20))/113)*$B$7)+($B$9-$B$11),((IF(L20&lt;$L$9,0,IF(L20&gt;$L$11,$L$11,L20))/113)*$C$7)+($C$9-$C$11)),0)</f>
        <v>0</v>
      </c>
      <c r="O20" s="9">
        <f>IF(M20=$C$5,$C$11-$B$11,0)</f>
        <v>0</v>
      </c>
      <c r="P20" s="9">
        <f>ROUND(N20+O20,0)</f>
        <v>0</v>
      </c>
      <c r="Q20" s="18">
        <f>ROUND((P20-(MIN($G$20,$P$20,$G$21,$P$21)))*$B$13,0)</f>
        <v>0</v>
      </c>
    </row>
    <row r="21" spans="1:17" ht="35.25" customHeight="1" x14ac:dyDescent="0.2">
      <c r="A21" s="9" t="s">
        <v>11</v>
      </c>
      <c r="B21" s="19"/>
      <c r="C21" s="20"/>
      <c r="D21" s="19"/>
      <c r="E21" s="17">
        <f>ROUND(IF(D21=$B$5,((IF(C21&lt;$L$9,0,IF(C21&gt;$L$11,$L$11,C21))/113)*$B$7)+($B$9-$B$11),((IF(C21&lt;$L$9,0,IF(C21&gt;$L$11,$L$11,C21))/113)*$C$7)+($C$9-$C$11)),0)</f>
        <v>0</v>
      </c>
      <c r="F21" s="9">
        <f>IF(D21=$C$5,$C$11-$B$11,0)</f>
        <v>0</v>
      </c>
      <c r="G21" s="9">
        <f>ROUND(E21+F21,0)</f>
        <v>0</v>
      </c>
      <c r="H21" s="18">
        <f>ROUND((G21-(MIN($G$20,$P$20,$G$21,$P$21)))*$B$13,0)</f>
        <v>0</v>
      </c>
      <c r="J21" s="9" t="s">
        <v>11</v>
      </c>
      <c r="K21" s="19"/>
      <c r="L21" s="20"/>
      <c r="M21" s="19"/>
      <c r="N21" s="17">
        <f>ROUND(IF(M21=$B$5,((IF(L21&lt;$L$9,0,IF(L21&gt;$L$11,$L$11,L21))/113)*$B$7)+($B$9-$B$11),((IF(L21&lt;$L$9,0,IF(L21&gt;$L$11,$L$11,L21))/113)*$C$7)+($C$9-$C$11)),0)</f>
        <v>0</v>
      </c>
      <c r="O21" s="9">
        <f>IF(M21=$C$5,$C$11-$B$11,0)</f>
        <v>0</v>
      </c>
      <c r="P21" s="9">
        <f>ROUND(N21+O21,0)</f>
        <v>0</v>
      </c>
      <c r="Q21" s="18">
        <f>ROUND((P21-(MIN($G$20,$P$20,$G$21,$P$21)))*$B$13,0)</f>
        <v>0</v>
      </c>
    </row>
    <row r="22" spans="1:17" ht="35.25" customHeight="1" x14ac:dyDescent="0.2">
      <c r="C22" s="11"/>
      <c r="I22" s="8" t="s">
        <v>12</v>
      </c>
      <c r="L22" s="11"/>
      <c r="P22" s="7">
        <f>SUM(P23:P24)</f>
        <v>0</v>
      </c>
    </row>
    <row r="23" spans="1:17" ht="35.25" customHeight="1" x14ac:dyDescent="0.2">
      <c r="A23" s="9" t="s">
        <v>13</v>
      </c>
      <c r="B23" s="19"/>
      <c r="C23" s="20"/>
      <c r="D23" s="19"/>
      <c r="E23" s="17">
        <f>ROUND(IF(D23=$B$5,((IF(C23&lt;$L$9,0,IF(C23&gt;$L$11,$L$11,C23))/113)*$B$7)+($B$9-$B$11),((IF(C23&lt;$L$9,0,IF(C23&gt;$L$11,$L$11,C23))/113)*$C$7)+($C$9-$C$11)),0)</f>
        <v>0</v>
      </c>
      <c r="F23" s="9">
        <f>IF(D23=$C$5,$C$11-$B$11,0)</f>
        <v>0</v>
      </c>
      <c r="G23" s="9">
        <f>ROUND(E23+F23,0)</f>
        <v>0</v>
      </c>
      <c r="H23" s="18">
        <f>ROUND((G23-(MIN($G$23,$P$23,$G$24,$P$24)))*$B$13,0)</f>
        <v>0</v>
      </c>
      <c r="J23" s="9" t="s">
        <v>13</v>
      </c>
      <c r="K23" s="19"/>
      <c r="L23" s="20"/>
      <c r="M23" s="19"/>
      <c r="N23" s="17">
        <f>ROUND(IF(M23=$B$5,((IF(L23&lt;$L$9,0,IF(L23&gt;$L$11,$L$11,L23))/113)*$B$7)+($B$9-$B$11),((IF(L23&lt;$L$9,0,IF(L23&gt;$L$11,$L$11,L23))/113)*$C$7)+($C$9-$C$11)),0)</f>
        <v>0</v>
      </c>
      <c r="O23" s="9">
        <f>IF(M23=$C$5,$C$11-$B$11,0)</f>
        <v>0</v>
      </c>
      <c r="P23" s="9">
        <f>ROUND(N23+O23,0)</f>
        <v>0</v>
      </c>
      <c r="Q23" s="18">
        <f>ROUND((P23-(MIN($G$23,$P$23,$G$24,$P$24)))*$B$13,0)</f>
        <v>0</v>
      </c>
    </row>
    <row r="24" spans="1:17" ht="35.25" customHeight="1" x14ac:dyDescent="0.2">
      <c r="A24" s="9" t="s">
        <v>14</v>
      </c>
      <c r="B24" s="19"/>
      <c r="C24" s="20"/>
      <c r="D24" s="19"/>
      <c r="E24" s="17">
        <f>ROUND(IF(D24=$B$5,((IF(C24&lt;$L$9,0,IF(C24&gt;$L$11,$L$11,C24))/113)*$B$7)+($B$9-$B$11),((IF(C24&lt;$L$9,0,IF(C24&gt;$L$11,$L$11,C24))/113)*$C$7)+($C$9-$C$11)),0)</f>
        <v>0</v>
      </c>
      <c r="F24" s="9">
        <f>IF(D24=$C$5,$C$11-$B$11,0)</f>
        <v>0</v>
      </c>
      <c r="G24" s="9">
        <f>ROUND(E24+F24,0)</f>
        <v>0</v>
      </c>
      <c r="H24" s="18">
        <f>ROUND((G24-(MIN($G$23,$P$23,$G$24,$P$24)))*$B$13,0)</f>
        <v>0</v>
      </c>
      <c r="J24" s="9" t="s">
        <v>14</v>
      </c>
      <c r="K24" s="19"/>
      <c r="L24" s="20"/>
      <c r="M24" s="19"/>
      <c r="N24" s="17">
        <f>ROUND(IF(M24=$B$5,((IF(L24&lt;$L$9,0,IF(L24&gt;$L$11,$L$11,L24))/113)*$B$7)+($B$9-$B$11),((IF(L24&lt;$L$9,0,IF(L24&gt;$L$11,$L$11,L24))/113)*$C$7)+($C$9-$C$11)),0)</f>
        <v>0</v>
      </c>
      <c r="O24" s="9">
        <f>IF(M24=$C$5,$C$11-$B$11,0)</f>
        <v>0</v>
      </c>
      <c r="P24" s="9">
        <f>ROUND(N24+O24,0)</f>
        <v>0</v>
      </c>
      <c r="Q24" s="18">
        <f>ROUND((P24-(MIN($G$23,$P$23,$G$24,$P$24)))*$B$13,0)</f>
        <v>0</v>
      </c>
    </row>
    <row r="25" spans="1:17" ht="35.25" customHeight="1" x14ac:dyDescent="0.2">
      <c r="C25" s="11"/>
      <c r="I25" s="8" t="s">
        <v>15</v>
      </c>
      <c r="L25" s="11"/>
      <c r="P25" s="7">
        <f>SUM(P26:P27)</f>
        <v>0</v>
      </c>
    </row>
    <row r="26" spans="1:17" ht="35.25" customHeight="1" x14ac:dyDescent="0.2">
      <c r="A26" s="9" t="s">
        <v>16</v>
      </c>
      <c r="B26" s="19"/>
      <c r="C26" s="20"/>
      <c r="D26" s="19"/>
      <c r="E26" s="17">
        <f>ROUND(IF(D26=$B$5,((IF(C26&lt;$L$9,0,IF(C26&gt;$L$11,$L$11,C26))/113)*$B$7)+($B$9-$B$11),((IF(C26&lt;$L$9,0,IF(C26&gt;$L$11,$L$11,C26))/113)*$C$7)+($C$9-$C$11)),0)</f>
        <v>0</v>
      </c>
      <c r="F26" s="9">
        <f>IF(D26=$C$5,$C$11-$B$11,0)</f>
        <v>0</v>
      </c>
      <c r="G26" s="9">
        <f>ROUND(E26+F26,0)</f>
        <v>0</v>
      </c>
      <c r="H26" s="18">
        <f>ROUND((G26-(MIN($G$26,$P$26,$G$27,$P$27)))*$B$13,0)</f>
        <v>0</v>
      </c>
      <c r="J26" s="9" t="s">
        <v>16</v>
      </c>
      <c r="K26" s="19"/>
      <c r="L26" s="20"/>
      <c r="M26" s="19"/>
      <c r="N26" s="17">
        <f>ROUND(IF(M26=$B$5,((IF(L26&lt;$L$9,0,IF(L26&gt;$L$11,$L$11,L26))/113)*$B$7)+($B$9-$B$11),((IF(L26&lt;$L$9,0,IF(L26&gt;$L$11,$L$11,L26))/113)*$C$7)+($C$9-$C$11)),0)</f>
        <v>0</v>
      </c>
      <c r="O26" s="9">
        <f>IF(M26=$C$5,$C$11-$B$11,0)</f>
        <v>0</v>
      </c>
      <c r="P26" s="9">
        <f>ROUND(N26+O26,0)</f>
        <v>0</v>
      </c>
      <c r="Q26" s="18">
        <f>ROUND((P26-(MIN($G$26,$P$26,$G$27,$P$27)))*$B$13,0)</f>
        <v>0</v>
      </c>
    </row>
    <row r="27" spans="1:17" ht="35.25" customHeight="1" x14ac:dyDescent="0.2">
      <c r="A27" s="9" t="s">
        <v>17</v>
      </c>
      <c r="B27" s="19"/>
      <c r="C27" s="20"/>
      <c r="D27" s="19"/>
      <c r="E27" s="17">
        <f>ROUND(IF(D27=$B$5,((IF(C27&lt;$L$9,0,IF(C27&gt;$L$11,$L$11,C27))/113)*$B$7)+($B$9-$B$11),((IF(C27&lt;$L$9,0,IF(C27&gt;$L$11,$L$11,C27))/113)*$C$7)+($C$9-$C$11)),0)</f>
        <v>0</v>
      </c>
      <c r="F27" s="9">
        <f>IF(D27=$C$5,$C$11-$B$11,0)</f>
        <v>0</v>
      </c>
      <c r="G27" s="9">
        <f>ROUND(E27+F27,0)</f>
        <v>0</v>
      </c>
      <c r="H27" s="18">
        <f>ROUND((G27-(MIN($G$26,$P$26,$G$27,$P$27)))*$B$13,0)</f>
        <v>0</v>
      </c>
      <c r="J27" s="9" t="s">
        <v>17</v>
      </c>
      <c r="K27" s="19"/>
      <c r="L27" s="20"/>
      <c r="M27" s="19"/>
      <c r="N27" s="17">
        <f>ROUND(IF(M27=$B$5,((IF(L27&lt;$L$9,0,IF(L27&gt;$L$11,$L$11,L27))/113)*$B$7)+($B$9-$B$11),((IF(L27&lt;$L$9,0,IF(L27&gt;$L$11,$L$11,L27))/113)*$C$7)+($C$9-$C$11)),0)</f>
        <v>0</v>
      </c>
      <c r="O27" s="9">
        <f>IF(M27=$C$5,$C$11-$B$11,0)</f>
        <v>0</v>
      </c>
      <c r="P27" s="9">
        <f>ROUND(N27+O27,0)</f>
        <v>0</v>
      </c>
      <c r="Q27" s="18">
        <f>ROUND((P27-(MIN($G$26,$P$26,$G$27,$P$27)))*$B$13,0)</f>
        <v>0</v>
      </c>
    </row>
    <row r="28" spans="1:17" ht="35.25" customHeight="1" x14ac:dyDescent="0.2">
      <c r="C28" s="11"/>
      <c r="I28" s="8" t="s">
        <v>18</v>
      </c>
      <c r="L28" s="11"/>
      <c r="P28" s="7">
        <f>SUM(P29:P30)</f>
        <v>0</v>
      </c>
    </row>
    <row r="29" spans="1:17" ht="35.25" customHeight="1" x14ac:dyDescent="0.2">
      <c r="A29" s="9" t="s">
        <v>19</v>
      </c>
      <c r="B29" s="19"/>
      <c r="C29" s="20"/>
      <c r="D29" s="19"/>
      <c r="E29" s="17">
        <f>ROUND(IF(D29=$B$5,((IF(C29&lt;$L$9,0,IF(C29&gt;$L$11,$L$11,C29))/113)*$B$7)+($B$9-$B$11),((IF(C29&lt;$L$9,0,IF(C29&gt;$L$11,$L$11,C29))/113)*$C$7)+($C$9-$C$11)),0)</f>
        <v>0</v>
      </c>
      <c r="F29" s="9">
        <f>IF(D29=$C$5,$C$11-$B$11,0)</f>
        <v>0</v>
      </c>
      <c r="G29" s="9">
        <f>ROUND(E29+F29,0)</f>
        <v>0</v>
      </c>
      <c r="H29" s="18">
        <f>ROUND((G29-(MIN($G$29,$P$29,$G$30,$P$30)))*$B$13,0)</f>
        <v>0</v>
      </c>
      <c r="J29" s="9" t="s">
        <v>19</v>
      </c>
      <c r="K29" s="19"/>
      <c r="L29" s="20"/>
      <c r="M29" s="19"/>
      <c r="N29" s="17">
        <f>ROUND(IF(M29=$B$5,((IF(L29&lt;$L$9,0,IF(L29&gt;$L$11,$L$11,L29))/113)*$B$7)+($B$9-$B$11),((IF(L29&lt;$L$9,0,IF(L29&gt;$L$11,$L$11,L29))/113)*$C$7)+($C$9-$C$11)),0)</f>
        <v>0</v>
      </c>
      <c r="O29" s="9">
        <f>IF(M29=$C$5,$C$11-$B$11,0)</f>
        <v>0</v>
      </c>
      <c r="P29" s="9">
        <f>ROUND(N29+O29,0)</f>
        <v>0</v>
      </c>
      <c r="Q29" s="18">
        <f>ROUND((P29-(MIN($G$29,$P$29,$G$30,$P$30)))*$B$13,0)</f>
        <v>0</v>
      </c>
    </row>
    <row r="30" spans="1:17" ht="35.25" customHeight="1" x14ac:dyDescent="0.2">
      <c r="A30" s="9" t="s">
        <v>20</v>
      </c>
      <c r="B30" s="19"/>
      <c r="C30" s="20"/>
      <c r="D30" s="19"/>
      <c r="E30" s="17">
        <f>ROUND(IF(D30=$B$5,((IF(C30&lt;$L$9,0,IF(C30&gt;$L$11,$L$11,C30))/113)*$B$7)+($B$9-$B$11),((IF(C30&lt;$L$9,0,IF(C30&gt;$L$11,$L$11,C30))/113)*$C$7)+($C$9-$C$11)),0)</f>
        <v>0</v>
      </c>
      <c r="F30" s="9">
        <f>IF(D30=$C$5,$C$11-$B$11,0)</f>
        <v>0</v>
      </c>
      <c r="G30" s="9">
        <f>ROUND(E30+F30,0)</f>
        <v>0</v>
      </c>
      <c r="H30" s="18">
        <f>ROUND((G30-(MIN($G$29,$P$29,$G$30,$P$30)))*$B$13,0)</f>
        <v>0</v>
      </c>
      <c r="J30" s="9" t="s">
        <v>20</v>
      </c>
      <c r="K30" s="19"/>
      <c r="L30" s="20"/>
      <c r="M30" s="19"/>
      <c r="N30" s="17">
        <f>ROUND(IF(M30=$B$5,((IF(L30&lt;$L$9,0,IF(L30&gt;$L$11,$L$11,L30))/113)*$B$7)+($B$9-$B$11),((IF(L30&lt;$L$9,0,IF(L30&gt;$L$11,$L$11,L30))/113)*$C$7)+($C$9-$C$11)),0)</f>
        <v>0</v>
      </c>
      <c r="O30" s="9">
        <f>IF(M30=$C$5,$C$11-$B$11,0)</f>
        <v>0</v>
      </c>
      <c r="P30" s="9">
        <f>ROUND(N30+O30,0)</f>
        <v>0</v>
      </c>
      <c r="Q30" s="18">
        <f>ROUND((P30-(MIN($G$29,$P$29,$G$30,$P$30)))*$B$13,0)</f>
        <v>0</v>
      </c>
    </row>
    <row r="34" spans="1:7" x14ac:dyDescent="0.2">
      <c r="A34" s="1" t="s">
        <v>28</v>
      </c>
      <c r="B34" s="1">
        <v>113</v>
      </c>
    </row>
    <row r="35" spans="1:7" x14ac:dyDescent="0.2">
      <c r="B35" s="12"/>
      <c r="C35" s="13"/>
      <c r="D35" s="13"/>
      <c r="E35" s="13"/>
      <c r="F35" s="13"/>
      <c r="G35" s="13"/>
    </row>
    <row r="36" spans="1:7" x14ac:dyDescent="0.2">
      <c r="B36" s="12"/>
      <c r="C36" s="13"/>
      <c r="D36" s="13"/>
      <c r="E36" s="13"/>
      <c r="F36" s="13"/>
      <c r="G36" s="13"/>
    </row>
  </sheetData>
  <sheetProtection algorithmName="SHA-512" hashValue="lakPBvN+oTU3nHHJfQ4rgZuwxNbQ3Jw1OPHRuVnMBVF7hzb9LNVtnGZEB1RNbN3qByAmcQxg7MM5NvqOSCGA4A==" saltValue="MzcqrR+MrydmpCn/yGdBEQ==" spinCount="100000" sheet="1" objects="1" scenarios="1"/>
  <mergeCells count="1">
    <mergeCell ref="E8:F12"/>
  </mergeCells>
  <conditionalFormatting sqref="P16">
    <cfRule type="cellIs" dxfId="4" priority="9" operator="greaterThan">
      <formula>#REF!</formula>
    </cfRule>
  </conditionalFormatting>
  <conditionalFormatting sqref="P19">
    <cfRule type="cellIs" dxfId="3" priority="4" operator="lessThan">
      <formula>#REF!</formula>
    </cfRule>
  </conditionalFormatting>
  <conditionalFormatting sqref="P22">
    <cfRule type="cellIs" dxfId="2" priority="3" operator="lessThan">
      <formula>#REF!</formula>
    </cfRule>
  </conditionalFormatting>
  <conditionalFormatting sqref="P25">
    <cfRule type="cellIs" dxfId="1" priority="2" operator="lessThan">
      <formula>#REF!</formula>
    </cfRule>
  </conditionalFormatting>
  <conditionalFormatting sqref="P28">
    <cfRule type="cellIs" dxfId="0" priority="1" operator="lessThan">
      <formula>#REF!</formula>
    </cfRule>
  </conditionalFormatting>
  <pageMargins left="0.70866141732283472" right="0.70866141732283472" top="0.74803149606299213" bottom="0.74803149606299213" header="0.31496062992125984" footer="0.31496062992125984"/>
  <pageSetup paperSize="9" scale="5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CC8828-0F86-400C-9340-A5E094A16FA1}">
          <x14:formula1>
            <xm:f>Sheet1!$A$1:$A$2</xm:f>
          </x14:formula1>
          <xm:sqref>D17:D18 D20:D21 D23:D24 D26:D27 D29:D30 M29:M30 M26:M27 M23:M24 M20:M21 M17:M18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A358-1FFA-4C35-BE8E-B87177F26107}">
  <dimension ref="A1:A2"/>
  <sheetViews>
    <sheetView workbookViewId="0"/>
  </sheetViews>
  <sheetFormatPr defaultRowHeight="15" x14ac:dyDescent="0.2"/>
  <sheetData>
    <row r="1" spans="1:1" x14ac:dyDescent="0.2">
      <c r="A1" t="s">
        <v>25</v>
      </c>
    </row>
    <row r="2" spans="1:1" x14ac:dyDescent="0.2">
      <c r="A2"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D1A6C-AFFC-464D-9818-363F0D1B3089}">
  <dimension ref="A1"/>
  <sheetViews>
    <sheetView showGridLines="0" workbookViewId="0">
      <selection activeCell="A12" sqref="A12"/>
    </sheetView>
  </sheetViews>
  <sheetFormatPr defaultRowHeight="15" x14ac:dyDescent="0.2"/>
  <sheetData/>
  <sheetProtection algorithmName="SHA-512" hashValue="Vu9seWB8/JQ4ILD55n4INN5D7ayac7dGP+HMpbSZx1fTAiQ6oAyckyO+u9JaYkn89wcYD9WySOPGDNiMu/ZCzg==" saltValue="+ttP7DBd91ep8AjUP/pYkQ=="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2FC65-FC15-4868-9911-1272D5962E6D}">
  <dimension ref="A1"/>
  <sheetViews>
    <sheetView workbookViewId="0">
      <selection sqref="A1:XFD1048576"/>
    </sheetView>
  </sheetViews>
  <sheetFormatPr defaultRowHeight="15" x14ac:dyDescent="0.2"/>
  <sheetData/>
  <sheetProtection algorithmName="SHA-512" hashValue="fuCif5cwxFebpoGnveyqdteq8+s+4KPmHMzRdn5QtefPJLRH9+egdecTbvWuGipY/LuWKpDHRIb1zCio/WO8JA==" saltValue="fX2QGbRbcDeOwgPKlseYrA=="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86D7E-AC39-4140-BDB2-9FBBE6D88836}">
  <dimension ref="A16"/>
  <sheetViews>
    <sheetView workbookViewId="0">
      <selection activeCell="G16" sqref="G16"/>
    </sheetView>
  </sheetViews>
  <sheetFormatPr defaultRowHeight="15" x14ac:dyDescent="0.2"/>
  <sheetData>
    <row r="16" spans="1:1" x14ac:dyDescent="0.2">
      <c r="A16" t="s">
        <v>34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797D7-1F34-42B0-95E0-5BA1084971F1}">
  <dimension ref="A1:K5"/>
  <sheetViews>
    <sheetView tabSelected="1" workbookViewId="0">
      <selection activeCell="P2" sqref="P2"/>
    </sheetView>
  </sheetViews>
  <sheetFormatPr defaultRowHeight="15" x14ac:dyDescent="0.2"/>
  <sheetData>
    <row r="1" spans="1:11" x14ac:dyDescent="0.2">
      <c r="A1" t="s">
        <v>29</v>
      </c>
    </row>
    <row r="3" spans="1:11" ht="78" customHeight="1" x14ac:dyDescent="0.2">
      <c r="A3" s="23" t="s">
        <v>36</v>
      </c>
      <c r="B3" s="23"/>
      <c r="C3" s="23"/>
      <c r="D3" s="23"/>
      <c r="E3" s="23"/>
      <c r="F3" s="23"/>
      <c r="G3" s="23"/>
      <c r="H3" s="23"/>
      <c r="I3" s="23"/>
      <c r="J3" s="23"/>
      <c r="K3" s="23"/>
    </row>
    <row r="5" spans="1:11" ht="81.75" customHeight="1" x14ac:dyDescent="0.2">
      <c r="A5" s="23" t="s">
        <v>37</v>
      </c>
      <c r="B5" s="23"/>
      <c r="C5" s="23"/>
      <c r="D5" s="23"/>
      <c r="E5" s="23"/>
      <c r="F5" s="23"/>
      <c r="G5" s="23"/>
      <c r="H5" s="23"/>
      <c r="I5" s="23"/>
      <c r="J5" s="23"/>
      <c r="K5" s="23"/>
    </row>
  </sheetData>
  <sheetProtection algorithmName="SHA-512" hashValue="U8V0zn9mXJNZnPbK5GXL1xseZ0o0HMayV7c+1U0JupzwGvhzN9fXwxjTQFpEumfSUGwCqBICnwrxwD9Dr/rrJA==" saltValue="R/pxqXJQV9mpfX+bbYv6SA==" spinCount="100000" sheet="1" objects="1" scenarios="1"/>
  <mergeCells count="2">
    <mergeCell ref="A3:K3"/>
    <mergeCell ref="A5: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Match Sheet</vt:lpstr>
      <vt:lpstr>Sheet1</vt:lpstr>
      <vt:lpstr>Instructions</vt:lpstr>
      <vt:lpstr>Calculate a Course Handicap</vt:lpstr>
      <vt:lpstr>Calculate a Mixed Tee 4BBB PH</vt:lpstr>
      <vt:lpstr>Guidance on win, loss or half</vt:lpstr>
      <vt:lpstr>Instructions!OLE_LINK1</vt:lpstr>
      <vt:lpstr>Match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nigel</dc:creator>
  <cp:lastModifiedBy>nigel roy</cp:lastModifiedBy>
  <cp:lastPrinted>2022-09-08T15:48:58Z</cp:lastPrinted>
  <dcterms:created xsi:type="dcterms:W3CDTF">2022-09-08T15:00:04Z</dcterms:created>
  <dcterms:modified xsi:type="dcterms:W3CDTF">2024-04-08T14:11:45Z</dcterms:modified>
</cp:coreProperties>
</file>